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公示" sheetId="4" r:id="rId1"/>
    <sheet name="成绩统计" sheetId="2" r:id="rId2"/>
    <sheet name="Sheet1" sheetId="1" r:id="rId3"/>
    <sheet name="Sheet2" sheetId="3" r:id="rId4"/>
  </sheets>
  <definedNames>
    <definedName name="_xlnm._FilterDatabase" localSheetId="0" hidden="1">成绩公示!$A$1:$AK$16</definedName>
    <definedName name="_xlnm._FilterDatabase" localSheetId="2" hidden="1">Sheet1!$A$1:$AP$18</definedName>
  </definedNames>
  <calcPr calcId="144525"/>
</workbook>
</file>

<file path=xl/sharedStrings.xml><?xml version="1.0" encoding="utf-8"?>
<sst xmlns="http://schemas.openxmlformats.org/spreadsheetml/2006/main" count="182" uniqueCount="80">
  <si>
    <t>序号</t>
  </si>
  <si>
    <t>团支部</t>
  </si>
  <si>
    <t>姓名</t>
  </si>
  <si>
    <t>综测（绩点）
成绩分</t>
  </si>
  <si>
    <t>笔试成绩</t>
  </si>
  <si>
    <t>面试成绩</t>
  </si>
  <si>
    <t>综合成绩</t>
  </si>
  <si>
    <t>备注</t>
  </si>
  <si>
    <t>体教221</t>
  </si>
  <si>
    <t>丁盈盈</t>
  </si>
  <si>
    <t>推荐</t>
  </si>
  <si>
    <t>体教213</t>
  </si>
  <si>
    <t>黄瑞</t>
  </si>
  <si>
    <t>体教222</t>
  </si>
  <si>
    <t>陈桢煜</t>
  </si>
  <si>
    <t>体教223</t>
  </si>
  <si>
    <t>周家昊</t>
  </si>
  <si>
    <t>民体221</t>
  </si>
  <si>
    <t>陈祉轩</t>
  </si>
  <si>
    <t>张颖</t>
  </si>
  <si>
    <t>民体211</t>
  </si>
  <si>
    <t>汤禹楠</t>
  </si>
  <si>
    <t>体教226</t>
  </si>
  <si>
    <t>李鑫楠</t>
  </si>
  <si>
    <t>体教224</t>
  </si>
  <si>
    <t>汪佳豪</t>
  </si>
  <si>
    <t>张招锐</t>
  </si>
  <si>
    <t>体教214</t>
  </si>
  <si>
    <t>邬锦一</t>
  </si>
  <si>
    <t>体教225</t>
  </si>
  <si>
    <t>邵一飞</t>
  </si>
  <si>
    <t>苏森杰</t>
  </si>
  <si>
    <t>民体222</t>
  </si>
  <si>
    <t>孙佳睿</t>
  </si>
  <si>
    <t>叶方健</t>
  </si>
  <si>
    <t>综测成绩班级排名</t>
  </si>
  <si>
    <t>（未有全年综测数据的年级采用绩点成绩）</t>
  </si>
  <si>
    <t>体教212</t>
  </si>
  <si>
    <t>鲍坚毅</t>
  </si>
  <si>
    <t>排名2/20</t>
  </si>
  <si>
    <t>排名3/21</t>
  </si>
  <si>
    <t>排名1/18</t>
  </si>
  <si>
    <t>第三期团校结业</t>
  </si>
  <si>
    <t>排名3/22</t>
  </si>
  <si>
    <t>排名4/22</t>
  </si>
  <si>
    <t>排名4/23</t>
  </si>
  <si>
    <t>洪辰洋</t>
  </si>
  <si>
    <t>排名3/23</t>
  </si>
  <si>
    <t>排名1/24</t>
  </si>
  <si>
    <t>排名3/24</t>
  </si>
  <si>
    <t>排名4/24</t>
  </si>
  <si>
    <t>排名1/25</t>
  </si>
  <si>
    <t>排名2/15</t>
  </si>
  <si>
    <t>排名4/18</t>
  </si>
  <si>
    <t>排名1/12</t>
  </si>
  <si>
    <t>综测成绩
班级排名</t>
  </si>
  <si>
    <t>绩点成绩</t>
  </si>
  <si>
    <t>换算后</t>
  </si>
  <si>
    <t>考试成绩</t>
  </si>
  <si>
    <t>面试成绩换算</t>
  </si>
  <si>
    <t>总成绩</t>
  </si>
  <si>
    <t>名次</t>
  </si>
  <si>
    <t>3.94/4.05</t>
  </si>
  <si>
    <t>排名3/20</t>
  </si>
  <si>
    <t>89.855/94.735</t>
  </si>
  <si>
    <t>3.40/3.73</t>
  </si>
  <si>
    <t>3.08/3.58</t>
  </si>
  <si>
    <t>3.35/3.69</t>
  </si>
  <si>
    <t>3.84/4.05</t>
  </si>
  <si>
    <t>93.375/93.375</t>
  </si>
  <si>
    <t>3.67/3.68</t>
  </si>
  <si>
    <t>3.99/4.06</t>
  </si>
  <si>
    <t>3.68/3.68</t>
  </si>
  <si>
    <t>91.315/95.851</t>
  </si>
  <si>
    <t>3.41/3.50</t>
  </si>
  <si>
    <t>3.98/4.06</t>
  </si>
  <si>
    <t>3.53/3.53</t>
  </si>
  <si>
    <t>4.06/4.06</t>
  </si>
  <si>
    <t>96.705/98.77</t>
  </si>
  <si>
    <t>3.13/3.58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</si>
</sst>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6"/>
  <sheetViews>
    <sheetView tabSelected="1" zoomScale="110" zoomScaleNormal="110" workbookViewId="0">
      <selection activeCell="I3" sqref="I3"/>
    </sheetView>
  </sheetViews>
  <sheetFormatPr defaultColWidth="9" defaultRowHeight="14.25" customHeight="1" outlineLevelCol="7"/>
  <cols>
    <col min="1" max="1" width="6.93333333333333" style="2" customWidth="1"/>
    <col min="2" max="2" width="10.9083333333333" style="2" customWidth="1"/>
    <col min="3" max="3" width="12.375" style="2" customWidth="1"/>
    <col min="4" max="4" width="14.425" style="2" customWidth="1"/>
    <col min="5" max="5" width="6.01666666666667" style="2" customWidth="1"/>
    <col min="6" max="6" width="8.85833333333333" style="2" customWidth="1"/>
    <col min="7" max="7" width="11.0666666666667" style="3"/>
    <col min="8" max="8" width="9.99166666666667" style="2" customWidth="1"/>
    <col min="9" max="37" width="9" style="2"/>
  </cols>
  <sheetData>
    <row r="1" s="1" customFormat="1" ht="49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18" customHeight="1" spans="1:8">
      <c r="A2" s="13">
        <v>1</v>
      </c>
      <c r="B2" s="6" t="s">
        <v>8</v>
      </c>
      <c r="C2" s="6" t="s">
        <v>9</v>
      </c>
      <c r="D2" s="14">
        <v>97.2839506172839</v>
      </c>
      <c r="E2" s="13">
        <v>80</v>
      </c>
      <c r="F2" s="15">
        <v>81.4</v>
      </c>
      <c r="G2" s="15">
        <v>88.921975308642</v>
      </c>
      <c r="H2" s="13" t="s">
        <v>10</v>
      </c>
    </row>
    <row r="3" s="1" customFormat="1" ht="18" customHeight="1" spans="1:8">
      <c r="A3" s="13">
        <v>2</v>
      </c>
      <c r="B3" s="6" t="s">
        <v>11</v>
      </c>
      <c r="C3" s="6" t="s">
        <v>12</v>
      </c>
      <c r="D3" s="14">
        <v>94.8487887264475</v>
      </c>
      <c r="E3" s="13">
        <v>78</v>
      </c>
      <c r="F3" s="15">
        <v>85.8</v>
      </c>
      <c r="G3" s="15">
        <v>87.9843943632237</v>
      </c>
      <c r="H3" s="13" t="s">
        <v>10</v>
      </c>
    </row>
    <row r="4" s="1" customFormat="1" ht="18" customHeight="1" spans="1:8">
      <c r="A4" s="13">
        <v>3</v>
      </c>
      <c r="B4" s="6" t="s">
        <v>13</v>
      </c>
      <c r="C4" s="6" t="s">
        <v>14</v>
      </c>
      <c r="D4" s="14">
        <v>91.1528150134048</v>
      </c>
      <c r="E4" s="13">
        <v>74</v>
      </c>
      <c r="F4" s="15">
        <v>88</v>
      </c>
      <c r="G4" s="15">
        <v>85.3764075067024</v>
      </c>
      <c r="H4" s="13" t="s">
        <v>10</v>
      </c>
    </row>
    <row r="5" s="1" customFormat="1" ht="18" customHeight="1" spans="1:8">
      <c r="A5" s="13">
        <v>4</v>
      </c>
      <c r="B5" s="6" t="s">
        <v>15</v>
      </c>
      <c r="C5" s="6" t="s">
        <v>16</v>
      </c>
      <c r="D5" s="14">
        <v>86.0335195530726</v>
      </c>
      <c r="E5" s="13">
        <v>73</v>
      </c>
      <c r="F5" s="15">
        <v>90.4</v>
      </c>
      <c r="G5" s="15">
        <v>82.9967597765363</v>
      </c>
      <c r="H5" s="13" t="s">
        <v>10</v>
      </c>
    </row>
    <row r="6" s="1" customFormat="1" ht="18" customHeight="1" spans="1:8">
      <c r="A6" s="13">
        <v>5</v>
      </c>
      <c r="B6" s="6" t="s">
        <v>17</v>
      </c>
      <c r="C6" s="6" t="s">
        <v>18</v>
      </c>
      <c r="D6" s="14">
        <v>90.7859078590786</v>
      </c>
      <c r="E6" s="13">
        <v>60</v>
      </c>
      <c r="F6" s="15">
        <v>88.2</v>
      </c>
      <c r="G6" s="15">
        <v>81.0329539295393</v>
      </c>
      <c r="H6" s="13" t="s">
        <v>10</v>
      </c>
    </row>
    <row r="7" s="1" customFormat="1" ht="18" customHeight="1" spans="1:8">
      <c r="A7" s="13">
        <v>6</v>
      </c>
      <c r="B7" s="6" t="s">
        <v>8</v>
      </c>
      <c r="C7" s="6" t="s">
        <v>19</v>
      </c>
      <c r="D7" s="14">
        <v>94.8148148148148</v>
      </c>
      <c r="E7" s="13">
        <v>54</v>
      </c>
      <c r="F7" s="15">
        <v>85</v>
      </c>
      <c r="G7" s="15">
        <v>80.6074074074074</v>
      </c>
      <c r="H7" s="13"/>
    </row>
    <row r="8" s="1" customFormat="1" ht="18" customHeight="1" spans="1:8">
      <c r="A8" s="13">
        <v>7</v>
      </c>
      <c r="B8" s="6" t="s">
        <v>20</v>
      </c>
      <c r="C8" s="6" t="s">
        <v>21</v>
      </c>
      <c r="D8" s="14">
        <v>100</v>
      </c>
      <c r="E8" s="13">
        <v>40</v>
      </c>
      <c r="F8" s="15">
        <v>89.4</v>
      </c>
      <c r="G8" s="15">
        <v>79.88</v>
      </c>
      <c r="H8" s="13"/>
    </row>
    <row r="9" s="1" customFormat="1" ht="18" customHeight="1" spans="1:8">
      <c r="A9" s="13">
        <v>8</v>
      </c>
      <c r="B9" s="6" t="s">
        <v>22</v>
      </c>
      <c r="C9" s="6" t="s">
        <v>23</v>
      </c>
      <c r="D9" s="14">
        <v>99.7282608695652</v>
      </c>
      <c r="E9" s="13">
        <v>41</v>
      </c>
      <c r="F9" s="15">
        <v>84.2</v>
      </c>
      <c r="G9" s="15">
        <v>79.0041304347826</v>
      </c>
      <c r="H9" s="13"/>
    </row>
    <row r="10" s="1" customFormat="1" ht="18" customHeight="1" spans="1:8">
      <c r="A10" s="13">
        <v>9</v>
      </c>
      <c r="B10" s="6" t="s">
        <v>24</v>
      </c>
      <c r="C10" s="6" t="s">
        <v>25</v>
      </c>
      <c r="D10" s="14">
        <v>98.2758620689655</v>
      </c>
      <c r="E10" s="13">
        <v>40</v>
      </c>
      <c r="F10" s="15">
        <v>81</v>
      </c>
      <c r="G10" s="15">
        <v>77.3379310344828</v>
      </c>
      <c r="H10" s="13"/>
    </row>
    <row r="11" s="1" customFormat="1" ht="18" customHeight="1" spans="1:8">
      <c r="A11" s="13">
        <v>10</v>
      </c>
      <c r="B11" s="6" t="s">
        <v>22</v>
      </c>
      <c r="C11" s="6" t="s">
        <v>26</v>
      </c>
      <c r="D11" s="14">
        <v>100</v>
      </c>
      <c r="E11" s="13">
        <v>32</v>
      </c>
      <c r="F11" s="15">
        <v>83.2</v>
      </c>
      <c r="G11" s="15">
        <v>76.24</v>
      </c>
      <c r="H11" s="13"/>
    </row>
    <row r="12" s="1" customFormat="1" ht="18" customHeight="1" spans="1:8">
      <c r="A12" s="13">
        <v>11</v>
      </c>
      <c r="B12" s="6" t="s">
        <v>27</v>
      </c>
      <c r="C12" s="6" t="s">
        <v>28</v>
      </c>
      <c r="D12" s="14">
        <v>95.2676550062075</v>
      </c>
      <c r="E12" s="13">
        <v>40</v>
      </c>
      <c r="F12" s="15">
        <v>83</v>
      </c>
      <c r="G12" s="15">
        <v>76.2338275031038</v>
      </c>
      <c r="H12" s="13"/>
    </row>
    <row r="13" s="1" customFormat="1" ht="18" customHeight="1" spans="1:8">
      <c r="A13" s="13">
        <v>12</v>
      </c>
      <c r="B13" s="6" t="s">
        <v>29</v>
      </c>
      <c r="C13" s="6" t="s">
        <v>30</v>
      </c>
      <c r="D13" s="14">
        <v>97.4285714285714</v>
      </c>
      <c r="E13" s="13">
        <v>34</v>
      </c>
      <c r="F13" s="15">
        <v>84.4</v>
      </c>
      <c r="G13" s="15">
        <v>75.7942857142857</v>
      </c>
      <c r="H13" s="13"/>
    </row>
    <row r="14" s="1" customFormat="1" ht="18" customHeight="1" spans="1:8">
      <c r="A14" s="13">
        <v>13</v>
      </c>
      <c r="B14" s="6" t="s">
        <v>24</v>
      </c>
      <c r="C14" s="6" t="s">
        <v>31</v>
      </c>
      <c r="D14" s="14">
        <v>98.0295566502463</v>
      </c>
      <c r="E14" s="13">
        <v>31</v>
      </c>
      <c r="F14" s="15">
        <v>84.2</v>
      </c>
      <c r="G14" s="15">
        <v>75.1547783251232</v>
      </c>
      <c r="H14" s="13"/>
    </row>
    <row r="15" s="1" customFormat="1" ht="18" customHeight="1" spans="1:8">
      <c r="A15" s="13">
        <v>14</v>
      </c>
      <c r="B15" s="6" t="s">
        <v>32</v>
      </c>
      <c r="C15" s="6" t="s">
        <v>33</v>
      </c>
      <c r="D15" s="14">
        <v>100</v>
      </c>
      <c r="E15" s="13">
        <v>30</v>
      </c>
      <c r="F15" s="15">
        <v>78</v>
      </c>
      <c r="G15" s="15">
        <v>74.6</v>
      </c>
      <c r="H15" s="13"/>
    </row>
    <row r="16" s="1" customFormat="1" ht="18" customHeight="1" spans="1:8">
      <c r="A16" s="13">
        <v>15</v>
      </c>
      <c r="B16" s="6" t="s">
        <v>24</v>
      </c>
      <c r="C16" s="6" t="s">
        <v>34</v>
      </c>
      <c r="D16" s="14">
        <v>100</v>
      </c>
      <c r="E16" s="13">
        <v>28</v>
      </c>
      <c r="F16" s="15">
        <v>74.4</v>
      </c>
      <c r="G16" s="15">
        <v>73.28</v>
      </c>
      <c r="H16" s="13"/>
    </row>
  </sheetData>
  <autoFilter ref="A1:AK16">
    <sortState ref="A1:AK16">
      <sortCondition ref="G1:G18" descending="1"/>
    </sortState>
    <extLst/>
  </autoFilter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B21" sqref="B21"/>
    </sheetView>
  </sheetViews>
  <sheetFormatPr defaultColWidth="9" defaultRowHeight="14.25" customHeight="1" outlineLevelCol="4"/>
  <cols>
    <col min="1" max="1" width="9" style="2"/>
    <col min="2" max="2" width="22.8333333333333" style="2" customWidth="1"/>
    <col min="3" max="3" width="21.375" style="2" customWidth="1"/>
    <col min="4" max="4" width="25" style="2" customWidth="1"/>
    <col min="5" max="5" width="36.6666666666667" style="2" customWidth="1"/>
    <col min="6" max="40" width="9" style="2"/>
  </cols>
  <sheetData>
    <row r="1" s="1" customFormat="1" ht="18.75" customHeight="1" spans="1:5">
      <c r="A1" s="10" t="s">
        <v>0</v>
      </c>
      <c r="B1" s="10" t="s">
        <v>1</v>
      </c>
      <c r="C1" s="10" t="s">
        <v>2</v>
      </c>
      <c r="D1" s="10" t="s">
        <v>35</v>
      </c>
      <c r="E1" s="10" t="s">
        <v>7</v>
      </c>
    </row>
    <row r="2" s="1" customFormat="1" ht="37.5" customHeight="1" spans="1:5">
      <c r="A2" s="10"/>
      <c r="B2" s="10"/>
      <c r="C2" s="10"/>
      <c r="D2" s="10" t="s">
        <v>36</v>
      </c>
      <c r="E2" s="10"/>
    </row>
    <row r="3" s="1" customFormat="1" ht="18" customHeight="1" spans="1:5">
      <c r="A3" s="10">
        <v>1</v>
      </c>
      <c r="B3" s="11" t="s">
        <v>37</v>
      </c>
      <c r="C3" s="10" t="s">
        <v>38</v>
      </c>
      <c r="D3" s="10" t="s">
        <v>39</v>
      </c>
      <c r="E3" s="10"/>
    </row>
    <row r="4" s="1" customFormat="1" ht="18" customHeight="1" spans="1:5">
      <c r="A4" s="10">
        <v>2</v>
      </c>
      <c r="B4" s="11" t="s">
        <v>11</v>
      </c>
      <c r="C4" s="10" t="s">
        <v>12</v>
      </c>
      <c r="D4" s="10" t="s">
        <v>39</v>
      </c>
      <c r="E4" s="10"/>
    </row>
    <row r="5" s="1" customFormat="1" ht="18" customHeight="1" spans="1:5">
      <c r="A5" s="10">
        <v>3</v>
      </c>
      <c r="B5" s="11" t="s">
        <v>27</v>
      </c>
      <c r="C5" s="10" t="s">
        <v>28</v>
      </c>
      <c r="D5" s="10" t="s">
        <v>40</v>
      </c>
      <c r="E5" s="10"/>
    </row>
    <row r="6" s="1" customFormat="1" ht="18" customHeight="1" spans="1:5">
      <c r="A6" s="10">
        <v>4</v>
      </c>
      <c r="B6" s="11" t="s">
        <v>20</v>
      </c>
      <c r="C6" s="10" t="s">
        <v>21</v>
      </c>
      <c r="D6" s="10" t="s">
        <v>41</v>
      </c>
      <c r="E6" s="10" t="s">
        <v>42</v>
      </c>
    </row>
    <row r="7" s="1" customFormat="1" ht="18" customHeight="1" spans="1:5">
      <c r="A7" s="10">
        <v>5</v>
      </c>
      <c r="B7" s="11" t="s">
        <v>8</v>
      </c>
      <c r="C7" s="10" t="s">
        <v>9</v>
      </c>
      <c r="D7" s="10" t="s">
        <v>43</v>
      </c>
      <c r="E7" s="10"/>
    </row>
    <row r="8" s="1" customFormat="1" ht="18" customHeight="1" spans="1:5">
      <c r="A8" s="10">
        <v>6</v>
      </c>
      <c r="B8" s="11" t="s">
        <v>8</v>
      </c>
      <c r="C8" s="10" t="s">
        <v>19</v>
      </c>
      <c r="D8" s="10" t="s">
        <v>44</v>
      </c>
      <c r="E8" s="10"/>
    </row>
    <row r="9" s="1" customFormat="1" ht="18" customHeight="1" spans="1:5">
      <c r="A9" s="10">
        <v>7</v>
      </c>
      <c r="B9" s="11" t="s">
        <v>13</v>
      </c>
      <c r="C9" s="10" t="s">
        <v>14</v>
      </c>
      <c r="D9" s="10" t="s">
        <v>45</v>
      </c>
      <c r="E9" s="10"/>
    </row>
    <row r="10" s="1" customFormat="1" ht="18" customHeight="1" spans="1:5">
      <c r="A10" s="10">
        <v>8</v>
      </c>
      <c r="B10" s="11" t="s">
        <v>15</v>
      </c>
      <c r="C10" s="10" t="s">
        <v>46</v>
      </c>
      <c r="D10" s="10" t="s">
        <v>47</v>
      </c>
      <c r="E10" s="10"/>
    </row>
    <row r="11" s="1" customFormat="1" ht="18" customHeight="1" spans="1:5">
      <c r="A11" s="10">
        <v>9</v>
      </c>
      <c r="B11" s="11" t="s">
        <v>15</v>
      </c>
      <c r="C11" s="10" t="s">
        <v>16</v>
      </c>
      <c r="D11" s="10" t="s">
        <v>45</v>
      </c>
      <c r="E11" s="10"/>
    </row>
    <row r="12" s="1" customFormat="1" ht="18" customHeight="1" spans="1:5">
      <c r="A12" s="10">
        <v>10</v>
      </c>
      <c r="B12" s="11" t="s">
        <v>24</v>
      </c>
      <c r="C12" s="10" t="s">
        <v>34</v>
      </c>
      <c r="D12" s="10" t="s">
        <v>48</v>
      </c>
      <c r="E12" s="10"/>
    </row>
    <row r="13" s="1" customFormat="1" ht="18" customHeight="1" spans="1:5">
      <c r="A13" s="10">
        <v>11</v>
      </c>
      <c r="B13" s="11" t="s">
        <v>24</v>
      </c>
      <c r="C13" s="10" t="s">
        <v>25</v>
      </c>
      <c r="D13" s="10" t="s">
        <v>49</v>
      </c>
      <c r="E13" s="10"/>
    </row>
    <row r="14" s="1" customFormat="1" ht="18" customHeight="1" spans="1:5">
      <c r="A14" s="10">
        <v>12</v>
      </c>
      <c r="B14" s="11" t="s">
        <v>24</v>
      </c>
      <c r="C14" s="10" t="s">
        <v>31</v>
      </c>
      <c r="D14" s="10" t="s">
        <v>50</v>
      </c>
      <c r="E14" s="10"/>
    </row>
    <row r="15" s="1" customFormat="1" ht="18" customHeight="1" spans="1:5">
      <c r="A15" s="10">
        <v>13</v>
      </c>
      <c r="B15" s="11" t="s">
        <v>29</v>
      </c>
      <c r="C15" s="10" t="s">
        <v>30</v>
      </c>
      <c r="D15" s="10" t="s">
        <v>50</v>
      </c>
      <c r="E15" s="12"/>
    </row>
    <row r="16" s="1" customFormat="1" ht="18" customHeight="1" spans="1:5">
      <c r="A16" s="10">
        <v>14</v>
      </c>
      <c r="B16" s="11" t="s">
        <v>22</v>
      </c>
      <c r="C16" s="10" t="s">
        <v>26</v>
      </c>
      <c r="D16" s="10" t="s">
        <v>51</v>
      </c>
      <c r="E16" s="12"/>
    </row>
    <row r="17" s="1" customFormat="1" ht="18" customHeight="1" spans="1:5">
      <c r="A17" s="10">
        <v>15</v>
      </c>
      <c r="B17" s="11" t="s">
        <v>22</v>
      </c>
      <c r="C17" s="10" t="s">
        <v>23</v>
      </c>
      <c r="D17" s="10" t="s">
        <v>52</v>
      </c>
      <c r="E17" s="10"/>
    </row>
    <row r="18" s="1" customFormat="1" ht="18" customHeight="1" spans="1:5">
      <c r="A18" s="10">
        <v>16</v>
      </c>
      <c r="B18" s="11" t="s">
        <v>17</v>
      </c>
      <c r="C18" s="10" t="s">
        <v>18</v>
      </c>
      <c r="D18" s="10" t="s">
        <v>53</v>
      </c>
      <c r="E18" s="10"/>
    </row>
    <row r="19" s="1" customFormat="1" ht="18" customHeight="1" spans="1:5">
      <c r="A19" s="10">
        <v>17</v>
      </c>
      <c r="B19" s="11" t="s">
        <v>32</v>
      </c>
      <c r="C19" s="10" t="s">
        <v>33</v>
      </c>
      <c r="D19" s="10" t="s">
        <v>54</v>
      </c>
      <c r="E19" s="10"/>
    </row>
  </sheetData>
  <mergeCells count="4">
    <mergeCell ref="A1:A2"/>
    <mergeCell ref="B1:B2"/>
    <mergeCell ref="C1:C2"/>
    <mergeCell ref="E1:E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18"/>
  <sheetViews>
    <sheetView zoomScale="110" zoomScaleNormal="110" workbookViewId="0">
      <selection activeCell="M4" sqref="M4"/>
    </sheetView>
  </sheetViews>
  <sheetFormatPr defaultColWidth="9" defaultRowHeight="14.25" customHeight="1"/>
  <cols>
    <col min="1" max="1" width="6.93333333333333" style="2" customWidth="1"/>
    <col min="2" max="2" width="10.9083333333333" style="2" customWidth="1"/>
    <col min="3" max="3" width="12.375" style="2" customWidth="1"/>
    <col min="4" max="4" width="10.625" style="2" customWidth="1"/>
    <col min="5" max="5" width="19.85" style="2" customWidth="1"/>
    <col min="6" max="6" width="17.6083333333333" style="2" hidden="1" customWidth="1"/>
    <col min="7" max="7" width="11.5333333333333" style="3" hidden="1" customWidth="1"/>
    <col min="8" max="8" width="6.35833333333333" style="2" customWidth="1"/>
    <col min="9" max="9" width="7.38333333333333" style="2" customWidth="1"/>
    <col min="10" max="10" width="8.85833333333333" style="2" customWidth="1"/>
    <col min="11" max="11" width="8.29166666666667" style="2" customWidth="1"/>
    <col min="12" max="12" width="11.0666666666667" style="3"/>
    <col min="13" max="13" width="6.025" style="2" customWidth="1"/>
    <col min="14" max="42" width="9" style="2"/>
  </cols>
  <sheetData>
    <row r="1" s="1" customFormat="1" ht="41" customHeight="1" spans="1:13">
      <c r="A1" s="4" t="s">
        <v>0</v>
      </c>
      <c r="B1" s="4" t="s">
        <v>1</v>
      </c>
      <c r="C1" s="4" t="s">
        <v>2</v>
      </c>
      <c r="D1" s="4" t="s">
        <v>55</v>
      </c>
      <c r="E1" s="4" t="s">
        <v>56</v>
      </c>
      <c r="F1" s="4" t="s">
        <v>56</v>
      </c>
      <c r="G1" s="4" t="s">
        <v>57</v>
      </c>
      <c r="H1" s="4" t="s">
        <v>58</v>
      </c>
      <c r="I1" s="4" t="s">
        <v>57</v>
      </c>
      <c r="J1" s="4" t="s">
        <v>5</v>
      </c>
      <c r="K1" s="4" t="s">
        <v>59</v>
      </c>
      <c r="L1" s="4" t="s">
        <v>60</v>
      </c>
      <c r="M1" s="4" t="s">
        <v>61</v>
      </c>
    </row>
    <row r="2" s="1" customFormat="1" ht="18" customHeight="1" spans="1:13">
      <c r="A2" s="5">
        <v>5</v>
      </c>
      <c r="B2" s="6" t="s">
        <v>8</v>
      </c>
      <c r="C2" s="5" t="s">
        <v>9</v>
      </c>
      <c r="D2" s="5" t="s">
        <v>43</v>
      </c>
      <c r="E2" s="5" t="s">
        <v>62</v>
      </c>
      <c r="F2" s="5">
        <f>3.94/4.05</f>
        <v>0.97283950617284</v>
      </c>
      <c r="G2" s="7">
        <f t="shared" ref="G2:G18" si="0">F2*50</f>
        <v>48.641975308642</v>
      </c>
      <c r="H2" s="8">
        <v>80</v>
      </c>
      <c r="I2" s="8">
        <f t="shared" ref="I2:I18" si="1">H2*30/100</f>
        <v>24</v>
      </c>
      <c r="J2" s="9">
        <v>81.4</v>
      </c>
      <c r="K2" s="8">
        <f t="shared" ref="K2:K16" si="2">J2*20/100</f>
        <v>16.28</v>
      </c>
      <c r="L2" s="9">
        <f t="shared" ref="L2:L18" si="3">G2+I2+K2</f>
        <v>88.921975308642</v>
      </c>
      <c r="M2" s="8">
        <v>1</v>
      </c>
    </row>
    <row r="3" s="1" customFormat="1" ht="18" customHeight="1" spans="1:13">
      <c r="A3" s="5">
        <v>2</v>
      </c>
      <c r="B3" s="6" t="s">
        <v>11</v>
      </c>
      <c r="C3" s="5" t="s">
        <v>12</v>
      </c>
      <c r="D3" s="5" t="s">
        <v>63</v>
      </c>
      <c r="E3" s="5" t="s">
        <v>64</v>
      </c>
      <c r="F3" s="5">
        <f>89.855/94.735</f>
        <v>0.948487887264475</v>
      </c>
      <c r="G3" s="7">
        <f t="shared" si="0"/>
        <v>47.4243943632237</v>
      </c>
      <c r="H3" s="8">
        <v>78</v>
      </c>
      <c r="I3" s="8">
        <f t="shared" si="1"/>
        <v>23.4</v>
      </c>
      <c r="J3" s="9">
        <v>85.8</v>
      </c>
      <c r="K3" s="8">
        <f t="shared" si="2"/>
        <v>17.16</v>
      </c>
      <c r="L3" s="9">
        <f t="shared" si="3"/>
        <v>87.9843943632237</v>
      </c>
      <c r="M3" s="8">
        <v>2</v>
      </c>
    </row>
    <row r="4" s="1" customFormat="1" ht="18" customHeight="1" spans="1:13">
      <c r="A4" s="5">
        <v>7</v>
      </c>
      <c r="B4" s="6" t="s">
        <v>13</v>
      </c>
      <c r="C4" s="5" t="s">
        <v>14</v>
      </c>
      <c r="D4" s="5" t="s">
        <v>45</v>
      </c>
      <c r="E4" s="5" t="s">
        <v>65</v>
      </c>
      <c r="F4" s="5">
        <f>3.4/3.73</f>
        <v>0.911528150134048</v>
      </c>
      <c r="G4" s="7">
        <f t="shared" si="0"/>
        <v>45.5764075067024</v>
      </c>
      <c r="H4" s="8">
        <v>74</v>
      </c>
      <c r="I4" s="8">
        <f t="shared" si="1"/>
        <v>22.2</v>
      </c>
      <c r="J4" s="9">
        <v>88</v>
      </c>
      <c r="K4" s="8">
        <f t="shared" si="2"/>
        <v>17.6</v>
      </c>
      <c r="L4" s="9">
        <f t="shared" si="3"/>
        <v>85.3764075067024</v>
      </c>
      <c r="M4" s="8">
        <v>3</v>
      </c>
    </row>
    <row r="5" s="1" customFormat="1" ht="18" customHeight="1" spans="1:13">
      <c r="A5" s="5">
        <v>9</v>
      </c>
      <c r="B5" s="6" t="s">
        <v>15</v>
      </c>
      <c r="C5" s="5" t="s">
        <v>16</v>
      </c>
      <c r="D5" s="5" t="s">
        <v>45</v>
      </c>
      <c r="E5" s="5" t="s">
        <v>66</v>
      </c>
      <c r="F5" s="5">
        <f>3.08/3.58</f>
        <v>0.860335195530726</v>
      </c>
      <c r="G5" s="7">
        <f t="shared" si="0"/>
        <v>43.0167597765363</v>
      </c>
      <c r="H5" s="8">
        <v>73</v>
      </c>
      <c r="I5" s="8">
        <f t="shared" si="1"/>
        <v>21.9</v>
      </c>
      <c r="J5" s="9">
        <v>90.4</v>
      </c>
      <c r="K5" s="8">
        <f t="shared" si="2"/>
        <v>18.08</v>
      </c>
      <c r="L5" s="9">
        <f t="shared" si="3"/>
        <v>82.9967597765363</v>
      </c>
      <c r="M5" s="8">
        <v>4</v>
      </c>
    </row>
    <row r="6" s="1" customFormat="1" ht="18" customHeight="1" spans="1:13">
      <c r="A6" s="5">
        <v>16</v>
      </c>
      <c r="B6" s="6" t="s">
        <v>17</v>
      </c>
      <c r="C6" s="5" t="s">
        <v>18</v>
      </c>
      <c r="D6" s="5" t="s">
        <v>53</v>
      </c>
      <c r="E6" s="5" t="s">
        <v>67</v>
      </c>
      <c r="F6" s="5">
        <f>3.35/3.69</f>
        <v>0.907859078590786</v>
      </c>
      <c r="G6" s="7">
        <f t="shared" si="0"/>
        <v>45.3929539295393</v>
      </c>
      <c r="H6" s="8">
        <v>60</v>
      </c>
      <c r="I6" s="8">
        <f t="shared" si="1"/>
        <v>18</v>
      </c>
      <c r="J6" s="9">
        <v>88.2</v>
      </c>
      <c r="K6" s="8">
        <f t="shared" si="2"/>
        <v>17.64</v>
      </c>
      <c r="L6" s="9">
        <f t="shared" si="3"/>
        <v>81.0329539295393</v>
      </c>
      <c r="M6" s="8">
        <v>5</v>
      </c>
    </row>
    <row r="7" s="1" customFormat="1" ht="18" customHeight="1" spans="1:13">
      <c r="A7" s="5">
        <v>6</v>
      </c>
      <c r="B7" s="6" t="s">
        <v>8</v>
      </c>
      <c r="C7" s="5" t="s">
        <v>19</v>
      </c>
      <c r="D7" s="5" t="s">
        <v>44</v>
      </c>
      <c r="E7" s="5" t="s">
        <v>68</v>
      </c>
      <c r="F7" s="5">
        <f>3.84/4.05</f>
        <v>0.948148148148148</v>
      </c>
      <c r="G7" s="7">
        <f t="shared" si="0"/>
        <v>47.4074074074074</v>
      </c>
      <c r="H7" s="8">
        <v>54</v>
      </c>
      <c r="I7" s="8">
        <f t="shared" si="1"/>
        <v>16.2</v>
      </c>
      <c r="J7" s="9">
        <v>85</v>
      </c>
      <c r="K7" s="8">
        <f t="shared" si="2"/>
        <v>17</v>
      </c>
      <c r="L7" s="9">
        <f t="shared" si="3"/>
        <v>80.6074074074074</v>
      </c>
      <c r="M7" s="8">
        <v>6</v>
      </c>
    </row>
    <row r="8" s="1" customFormat="1" ht="18" customHeight="1" spans="1:13">
      <c r="A8" s="5">
        <v>4</v>
      </c>
      <c r="B8" s="6" t="s">
        <v>20</v>
      </c>
      <c r="C8" s="5" t="s">
        <v>21</v>
      </c>
      <c r="D8" s="5" t="s">
        <v>41</v>
      </c>
      <c r="E8" s="5" t="s">
        <v>69</v>
      </c>
      <c r="F8" s="5">
        <f>93.375/93.375</f>
        <v>1</v>
      </c>
      <c r="G8" s="7">
        <f t="shared" si="0"/>
        <v>50</v>
      </c>
      <c r="H8" s="8">
        <v>40</v>
      </c>
      <c r="I8" s="8">
        <f t="shared" si="1"/>
        <v>12</v>
      </c>
      <c r="J8" s="9">
        <v>89.4</v>
      </c>
      <c r="K8" s="8">
        <f t="shared" si="2"/>
        <v>17.88</v>
      </c>
      <c r="L8" s="9">
        <f t="shared" si="3"/>
        <v>79.88</v>
      </c>
      <c r="M8" s="8">
        <v>7</v>
      </c>
    </row>
    <row r="9" s="1" customFormat="1" ht="18" customHeight="1" spans="1:13">
      <c r="A9" s="5">
        <v>15</v>
      </c>
      <c r="B9" s="6" t="s">
        <v>22</v>
      </c>
      <c r="C9" s="5" t="s">
        <v>23</v>
      </c>
      <c r="D9" s="5" t="s">
        <v>52</v>
      </c>
      <c r="E9" s="5" t="s">
        <v>70</v>
      </c>
      <c r="F9" s="5">
        <f>3.67/3.68</f>
        <v>0.997282608695652</v>
      </c>
      <c r="G9" s="7">
        <f t="shared" si="0"/>
        <v>49.8641304347826</v>
      </c>
      <c r="H9" s="8">
        <v>41</v>
      </c>
      <c r="I9" s="8">
        <f t="shared" si="1"/>
        <v>12.3</v>
      </c>
      <c r="J9" s="9">
        <v>84.2</v>
      </c>
      <c r="K9" s="8">
        <f t="shared" si="2"/>
        <v>16.84</v>
      </c>
      <c r="L9" s="9">
        <f t="shared" si="3"/>
        <v>79.0041304347826</v>
      </c>
      <c r="M9" s="8">
        <v>8</v>
      </c>
    </row>
    <row r="10" s="1" customFormat="1" ht="18" customHeight="1" spans="1:13">
      <c r="A10" s="5">
        <v>11</v>
      </c>
      <c r="B10" s="6" t="s">
        <v>24</v>
      </c>
      <c r="C10" s="5" t="s">
        <v>25</v>
      </c>
      <c r="D10" s="5" t="s">
        <v>49</v>
      </c>
      <c r="E10" s="5" t="s">
        <v>71</v>
      </c>
      <c r="F10" s="5">
        <f>3.99/4.06</f>
        <v>0.982758620689655</v>
      </c>
      <c r="G10" s="7">
        <f t="shared" si="0"/>
        <v>49.1379310344828</v>
      </c>
      <c r="H10" s="8">
        <v>40</v>
      </c>
      <c r="I10" s="8">
        <f t="shared" si="1"/>
        <v>12</v>
      </c>
      <c r="J10" s="9">
        <v>81</v>
      </c>
      <c r="K10" s="8">
        <f t="shared" si="2"/>
        <v>16.2</v>
      </c>
      <c r="L10" s="9">
        <f t="shared" si="3"/>
        <v>77.3379310344828</v>
      </c>
      <c r="M10" s="8">
        <v>9</v>
      </c>
    </row>
    <row r="11" s="1" customFormat="1" ht="18" customHeight="1" spans="1:13">
      <c r="A11" s="5">
        <v>14</v>
      </c>
      <c r="B11" s="6" t="s">
        <v>22</v>
      </c>
      <c r="C11" s="5" t="s">
        <v>26</v>
      </c>
      <c r="D11" s="5" t="s">
        <v>51</v>
      </c>
      <c r="E11" s="5" t="s">
        <v>72</v>
      </c>
      <c r="F11" s="5">
        <f>3.68/3.68</f>
        <v>1</v>
      </c>
      <c r="G11" s="7">
        <f t="shared" si="0"/>
        <v>50</v>
      </c>
      <c r="H11" s="8">
        <v>32</v>
      </c>
      <c r="I11" s="8">
        <f t="shared" si="1"/>
        <v>9.6</v>
      </c>
      <c r="J11" s="9">
        <v>83.2</v>
      </c>
      <c r="K11" s="8">
        <f t="shared" si="2"/>
        <v>16.64</v>
      </c>
      <c r="L11" s="9">
        <f t="shared" si="3"/>
        <v>76.24</v>
      </c>
      <c r="M11" s="8">
        <v>10</v>
      </c>
    </row>
    <row r="12" s="1" customFormat="1" ht="18" customHeight="1" spans="1:13">
      <c r="A12" s="5">
        <v>3</v>
      </c>
      <c r="B12" s="6" t="s">
        <v>27</v>
      </c>
      <c r="C12" s="5" t="s">
        <v>28</v>
      </c>
      <c r="D12" s="5" t="s">
        <v>40</v>
      </c>
      <c r="E12" s="5" t="s">
        <v>73</v>
      </c>
      <c r="F12" s="5">
        <f>91.315/95.851</f>
        <v>0.952676550062076</v>
      </c>
      <c r="G12" s="7">
        <f t="shared" si="0"/>
        <v>47.6338275031038</v>
      </c>
      <c r="H12" s="8">
        <v>40</v>
      </c>
      <c r="I12" s="8">
        <f t="shared" si="1"/>
        <v>12</v>
      </c>
      <c r="J12" s="9">
        <v>83</v>
      </c>
      <c r="K12" s="8">
        <f t="shared" si="2"/>
        <v>16.6</v>
      </c>
      <c r="L12" s="9">
        <f t="shared" si="3"/>
        <v>76.2338275031038</v>
      </c>
      <c r="M12" s="8">
        <v>11</v>
      </c>
    </row>
    <row r="13" s="1" customFormat="1" ht="18" customHeight="1" spans="1:13">
      <c r="A13" s="5">
        <v>13</v>
      </c>
      <c r="B13" s="6" t="s">
        <v>29</v>
      </c>
      <c r="C13" s="5" t="s">
        <v>30</v>
      </c>
      <c r="D13" s="5" t="s">
        <v>50</v>
      </c>
      <c r="E13" s="5" t="s">
        <v>74</v>
      </c>
      <c r="F13" s="5">
        <f>3.41/3.5</f>
        <v>0.974285714285714</v>
      </c>
      <c r="G13" s="7">
        <f t="shared" si="0"/>
        <v>48.7142857142857</v>
      </c>
      <c r="H13" s="8">
        <v>34</v>
      </c>
      <c r="I13" s="8">
        <f t="shared" si="1"/>
        <v>10.2</v>
      </c>
      <c r="J13" s="9">
        <v>84.4</v>
      </c>
      <c r="K13" s="8">
        <f t="shared" si="2"/>
        <v>16.88</v>
      </c>
      <c r="L13" s="9">
        <f t="shared" si="3"/>
        <v>75.7942857142857</v>
      </c>
      <c r="M13" s="8">
        <v>12</v>
      </c>
    </row>
    <row r="14" s="1" customFormat="1" ht="18" customHeight="1" spans="1:13">
      <c r="A14" s="5">
        <v>12</v>
      </c>
      <c r="B14" s="6" t="s">
        <v>24</v>
      </c>
      <c r="C14" s="5" t="s">
        <v>31</v>
      </c>
      <c r="D14" s="5" t="s">
        <v>50</v>
      </c>
      <c r="E14" s="5" t="s">
        <v>75</v>
      </c>
      <c r="F14" s="5">
        <f>3.98/4.06</f>
        <v>0.980295566502463</v>
      </c>
      <c r="G14" s="7">
        <f t="shared" si="0"/>
        <v>49.0147783251232</v>
      </c>
      <c r="H14" s="8">
        <v>31</v>
      </c>
      <c r="I14" s="8">
        <f t="shared" si="1"/>
        <v>9.3</v>
      </c>
      <c r="J14" s="9">
        <v>84.2</v>
      </c>
      <c r="K14" s="8">
        <f t="shared" si="2"/>
        <v>16.84</v>
      </c>
      <c r="L14" s="9">
        <f t="shared" si="3"/>
        <v>75.1547783251232</v>
      </c>
      <c r="M14" s="8">
        <v>13</v>
      </c>
    </row>
    <row r="15" s="1" customFormat="1" ht="18" customHeight="1" spans="1:13">
      <c r="A15" s="5">
        <v>17</v>
      </c>
      <c r="B15" s="6" t="s">
        <v>32</v>
      </c>
      <c r="C15" s="5" t="s">
        <v>33</v>
      </c>
      <c r="D15" s="5" t="s">
        <v>54</v>
      </c>
      <c r="E15" s="5" t="s">
        <v>76</v>
      </c>
      <c r="F15" s="5">
        <f>3.53/3.53</f>
        <v>1</v>
      </c>
      <c r="G15" s="7">
        <f t="shared" si="0"/>
        <v>50</v>
      </c>
      <c r="H15" s="8">
        <v>30</v>
      </c>
      <c r="I15" s="8">
        <f t="shared" si="1"/>
        <v>9</v>
      </c>
      <c r="J15" s="9">
        <v>78</v>
      </c>
      <c r="K15" s="8">
        <f t="shared" si="2"/>
        <v>15.6</v>
      </c>
      <c r="L15" s="9">
        <f t="shared" si="3"/>
        <v>74.6</v>
      </c>
      <c r="M15" s="8">
        <v>14</v>
      </c>
    </row>
    <row r="16" s="1" customFormat="1" ht="18" customHeight="1" spans="1:13">
      <c r="A16" s="5">
        <v>10</v>
      </c>
      <c r="B16" s="6" t="s">
        <v>24</v>
      </c>
      <c r="C16" s="5" t="s">
        <v>34</v>
      </c>
      <c r="D16" s="5" t="s">
        <v>48</v>
      </c>
      <c r="E16" s="5" t="s">
        <v>77</v>
      </c>
      <c r="F16" s="5">
        <f>4.06/4.06</f>
        <v>1</v>
      </c>
      <c r="G16" s="7">
        <f t="shared" si="0"/>
        <v>50</v>
      </c>
      <c r="H16" s="8">
        <v>28</v>
      </c>
      <c r="I16" s="8">
        <f t="shared" si="1"/>
        <v>8.4</v>
      </c>
      <c r="J16" s="9">
        <v>74.4</v>
      </c>
      <c r="K16" s="8">
        <f t="shared" si="2"/>
        <v>14.88</v>
      </c>
      <c r="L16" s="9">
        <f t="shared" si="3"/>
        <v>73.28</v>
      </c>
      <c r="M16" s="8">
        <v>15</v>
      </c>
    </row>
    <row r="17" s="1" customFormat="1" ht="18" customHeight="1" spans="1:13">
      <c r="A17" s="5">
        <v>1</v>
      </c>
      <c r="B17" s="6" t="s">
        <v>37</v>
      </c>
      <c r="C17" s="5" t="s">
        <v>38</v>
      </c>
      <c r="D17" s="5" t="s">
        <v>39</v>
      </c>
      <c r="E17" s="5" t="s">
        <v>78</v>
      </c>
      <c r="F17" s="5">
        <f>96.705/98.77</f>
        <v>0.97909284195606</v>
      </c>
      <c r="G17" s="7">
        <f t="shared" si="0"/>
        <v>48.954642097803</v>
      </c>
      <c r="H17" s="8">
        <v>0</v>
      </c>
      <c r="I17" s="8">
        <f t="shared" si="1"/>
        <v>0</v>
      </c>
      <c r="J17" s="8">
        <v>0</v>
      </c>
      <c r="K17" s="8">
        <f>J18*20/100</f>
        <v>0</v>
      </c>
      <c r="L17" s="9">
        <f t="shared" si="3"/>
        <v>48.954642097803</v>
      </c>
      <c r="M17" s="8">
        <v>16</v>
      </c>
    </row>
    <row r="18" s="1" customFormat="1" ht="18" customHeight="1" spans="1:13">
      <c r="A18" s="5">
        <v>8</v>
      </c>
      <c r="B18" s="6" t="s">
        <v>15</v>
      </c>
      <c r="C18" s="5" t="s">
        <v>46</v>
      </c>
      <c r="D18" s="5" t="s">
        <v>47</v>
      </c>
      <c r="E18" s="5" t="s">
        <v>79</v>
      </c>
      <c r="F18" s="5">
        <f>3.13/3.58</f>
        <v>0.874301675977654</v>
      </c>
      <c r="G18" s="7">
        <f t="shared" si="0"/>
        <v>43.7150837988827</v>
      </c>
      <c r="H18" s="8">
        <v>0</v>
      </c>
      <c r="I18" s="8">
        <f t="shared" si="1"/>
        <v>0</v>
      </c>
      <c r="J18" s="8">
        <v>0</v>
      </c>
      <c r="K18" s="8">
        <f>J18*20/100</f>
        <v>0</v>
      </c>
      <c r="L18" s="9">
        <f t="shared" si="3"/>
        <v>43.7150837988827</v>
      </c>
      <c r="M18" s="8">
        <v>17</v>
      </c>
    </row>
  </sheetData>
  <autoFilter ref="A1:AP18">
    <sortState ref="A1:AP18">
      <sortCondition ref="L1" descending="1"/>
    </sortState>
    <extLst/>
  </autoFilter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成绩公示</vt:lpstr>
      <vt:lpstr>成绩统计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天丿籁</cp:lastModifiedBy>
  <dcterms:created xsi:type="dcterms:W3CDTF">2006-09-17T00:00:00Z</dcterms:created>
  <dcterms:modified xsi:type="dcterms:W3CDTF">2023-07-10T08:46:30Z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B53EB19FDBDD4A1FB5F8040EEC2FD34D_13</vt:lpwstr>
  </property>
  <property fmtid="{D5CDD505-2E9C-101B-9397-08002B2CF9AE}" pid="3" name="KSOProductBuildVer">
    <vt:lpwstr>2052-11.1.0.14309</vt:lpwstr>
  </property>
</Properties>
</file>